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2016" sheetId="1" r:id="rId1"/>
    <sheet name="2017" sheetId="2" r:id="rId2"/>
    <sheet name="RESIDUI 2016" sheetId="3" r:id="rId3"/>
    <sheet name="RESIDUI 2017" sheetId="4" r:id="rId4"/>
  </sheets>
  <definedNames/>
  <calcPr fullCalcOnLoad="1"/>
</workbook>
</file>

<file path=xl/sharedStrings.xml><?xml version="1.0" encoding="utf-8"?>
<sst xmlns="http://schemas.openxmlformats.org/spreadsheetml/2006/main" count="159" uniqueCount="54">
  <si>
    <t>Dirigenza Medica</t>
  </si>
  <si>
    <t>num.dipendenti</t>
  </si>
  <si>
    <t>dirgenti</t>
  </si>
  <si>
    <t>media procapite</t>
  </si>
  <si>
    <t>importo</t>
  </si>
  <si>
    <t>Responsabili struttura complessa</t>
  </si>
  <si>
    <t>Responsabili struttura semplice dipartimentale</t>
  </si>
  <si>
    <t>Alta Specializzazione Fascia 1</t>
  </si>
  <si>
    <t>Alta Specializzazione Fascia 2</t>
  </si>
  <si>
    <t>Alta Specializzazione Fascia 3</t>
  </si>
  <si>
    <t>Alta Specializzazione Fascia Iniziale                           con più di 5 anni di servizio</t>
  </si>
  <si>
    <t>Dirigenti medici nuovi assunti e tempo determinato</t>
  </si>
  <si>
    <t>Dirigenza Sanitaria non  medica</t>
  </si>
  <si>
    <t>Dirigenza sanitaria non  medica</t>
  </si>
  <si>
    <t>Dirigenza Amministrativa</t>
  </si>
  <si>
    <t xml:space="preserve"> </t>
  </si>
  <si>
    <t>compenso produttivita'</t>
  </si>
  <si>
    <t>Dirigenti Amministrativi</t>
  </si>
  <si>
    <r>
      <t>Criterio di ripartizione della Premialità: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La retribuzione di risultato viene erogata sulla base della percentuale di raggiugimento degli obiettivi tenuto conto della regolamentazione che segue :                                                                                                                                             1)  100% per la fascia di valutazione 90-100,                                                                                                                                2)  89-50% risspettivamente alle valutazioni tra 89 e 50 %,                                                                                                                  3)  per le valutazioni inferiori al 50% non è prevista  l'erogazione della premialità</t>
    </r>
  </si>
  <si>
    <t>Comparto</t>
  </si>
  <si>
    <t>Categoria A</t>
  </si>
  <si>
    <t xml:space="preserve"> INCENTIVAZIONE </t>
  </si>
  <si>
    <t>Categoria B</t>
  </si>
  <si>
    <t xml:space="preserve"> INCENTIVAZIONE</t>
  </si>
  <si>
    <t>PRODUTTIVITA'</t>
  </si>
  <si>
    <t>Categoria C</t>
  </si>
  <si>
    <t>Categoria D</t>
  </si>
  <si>
    <t xml:space="preserve">INCENTIVAZIONE </t>
  </si>
  <si>
    <t>Criterio di ripartizione della Premialità:</t>
  </si>
  <si>
    <t xml:space="preserve">1) La quota mensile d' incentivazione comparto è  suddivisa nelle seguenti categorie: </t>
  </si>
  <si>
    <t xml:space="preserve">    categoria A:</t>
  </si>
  <si>
    <t xml:space="preserve">    categoria B:</t>
  </si>
  <si>
    <t xml:space="preserve">    categoria C:</t>
  </si>
  <si>
    <t xml:space="preserve">    categoria D:</t>
  </si>
  <si>
    <t xml:space="preserve">Tale quota è soggetta a riduzione in caso di assenza dal servizio, fatta eccezione per congedi ordinari </t>
  </si>
  <si>
    <t>o infortuni sul lavoro.</t>
  </si>
  <si>
    <t xml:space="preserve">2) La produttività è liquidata in base a progetti preventivamente  approvati e liquidati in base all'approvazione </t>
  </si>
  <si>
    <t xml:space="preserve">   del responsabile.</t>
  </si>
  <si>
    <t xml:space="preserve">Responsabili struttura semplice </t>
  </si>
  <si>
    <t>Alta Specializzazione Fascia 1 (IVD)</t>
  </si>
  <si>
    <t>Alta Specializzazione Fascia 2- 3- 4</t>
  </si>
  <si>
    <t>Alta Specializzazione Fascia Iniziale                           con meno di 5 anni di servizio</t>
  </si>
  <si>
    <t>DIRIGENZA MEDICA ANNO 2016</t>
  </si>
  <si>
    <t>FONDO ART.52 ANNO 2016</t>
  </si>
  <si>
    <t>residuo fondo art.50</t>
  </si>
  <si>
    <t>DIRIGENZA SANITARIA NON  MEDICA ANNO 2016</t>
  </si>
  <si>
    <t>DIRIGENZA P.T.A.  ANNO 2016</t>
  </si>
  <si>
    <t>PRODUTTIVITA' comparto</t>
  </si>
  <si>
    <t>FONDO  2016</t>
  </si>
  <si>
    <t>DIRIGENZA MEDICA ANNO 2017</t>
  </si>
  <si>
    <t>FONDO ART.52 ANNO 2017</t>
  </si>
  <si>
    <t>DIRIGENZA SANITARIA NON  MEDICA ANNO 2017</t>
  </si>
  <si>
    <t>DIRIGENZA P.T.A.  ANNO 2017</t>
  </si>
  <si>
    <t>FONDO 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</si>
</sst>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&quot;€ &quot;#,##0"/>
    <numFmt numFmtId="166" formatCode="_(\$* #,##0_);_(\$* \(#,##0\);_(\$* \-_);_(@_)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21"/>
      </right>
      <top style="thin">
        <color indexed="2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6" fontId="0" fillId="0" borderId="0">
      <alignment/>
      <protection/>
    </xf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0" fillId="0" borderId="0" xfId="43" applyNumberFormat="1" applyAlignment="1">
      <alignment horizontal="center"/>
      <protection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 wrapText="1"/>
    </xf>
    <xf numFmtId="165" fontId="3" fillId="0" borderId="10" xfId="43" applyNumberFormat="1" applyFont="1" applyBorder="1" applyAlignment="1">
      <alignment horizontal="center"/>
      <protection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5" fontId="4" fillId="0" borderId="10" xfId="4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4" fillId="0" borderId="0" xfId="43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3" fillId="0" borderId="0" xfId="43" applyNumberFormat="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165" fontId="3" fillId="0" borderId="0" xfId="43" applyNumberFormat="1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6" fillId="33" borderId="11" xfId="0" applyFont="1" applyFill="1" applyBorder="1" applyAlignment="1">
      <alignment/>
    </xf>
    <xf numFmtId="4" fontId="0" fillId="0" borderId="11" xfId="0" applyNumberFormat="1" applyBorder="1" applyAlignment="1">
      <alignment/>
    </xf>
    <xf numFmtId="0" fontId="6" fillId="0" borderId="12" xfId="45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_Scost  I-II trim_tab 2 (2)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37">
      <selection activeCell="D18" sqref="D18"/>
    </sheetView>
  </sheetViews>
  <sheetFormatPr defaultColWidth="9.140625" defaultRowHeight="12.75"/>
  <cols>
    <col min="1" max="1" width="17.28125" style="1" customWidth="1"/>
    <col min="2" max="2" width="51.57421875" style="0" customWidth="1"/>
    <col min="3" max="3" width="12.00390625" style="2" customWidth="1"/>
    <col min="4" max="4" width="15.140625" style="3" customWidth="1"/>
    <col min="5" max="5" width="16.7109375" style="0" customWidth="1"/>
    <col min="6" max="6" width="13.7109375" style="0" customWidth="1"/>
    <col min="7" max="7" width="14.28125" style="4" customWidth="1"/>
    <col min="8" max="8" width="14.421875" style="5" customWidth="1"/>
  </cols>
  <sheetData>
    <row r="1" spans="2:4" ht="18">
      <c r="B1" s="6" t="s">
        <v>0</v>
      </c>
      <c r="D1" s="7"/>
    </row>
    <row r="2" spans="1:4" ht="30" customHeight="1">
      <c r="A2" s="8" t="s">
        <v>1</v>
      </c>
      <c r="B2" s="8" t="s">
        <v>2</v>
      </c>
      <c r="C2" s="9" t="s">
        <v>3</v>
      </c>
      <c r="D2" s="10" t="s">
        <v>4</v>
      </c>
    </row>
    <row r="3" spans="1:9" ht="23.25" customHeight="1">
      <c r="A3" s="8">
        <v>27</v>
      </c>
      <c r="B3" s="8" t="s">
        <v>5</v>
      </c>
      <c r="C3" s="11">
        <v>7511.92592592593</v>
      </c>
      <c r="D3" s="10">
        <f aca="true" t="shared" si="0" ref="D3:D9">A3*C3</f>
        <v>202822.00000000012</v>
      </c>
      <c r="E3" s="2"/>
      <c r="F3" s="2"/>
      <c r="I3" s="2"/>
    </row>
    <row r="4" spans="1:9" ht="27.75" customHeight="1">
      <c r="A4" s="8">
        <v>36</v>
      </c>
      <c r="B4" s="8" t="s">
        <v>6</v>
      </c>
      <c r="C4" s="11">
        <v>5525.749855</v>
      </c>
      <c r="D4" s="10">
        <f t="shared" si="0"/>
        <v>198926.99478</v>
      </c>
      <c r="E4" s="2"/>
      <c r="F4" s="2"/>
      <c r="I4" s="2"/>
    </row>
    <row r="5" spans="1:6" ht="29.25" customHeight="1">
      <c r="A5" s="8">
        <v>26</v>
      </c>
      <c r="B5" s="8" t="s">
        <v>7</v>
      </c>
      <c r="C5" s="11">
        <v>3659.95761904762</v>
      </c>
      <c r="D5" s="10">
        <f t="shared" si="0"/>
        <v>95158.89809523812</v>
      </c>
      <c r="E5" s="2"/>
      <c r="F5" s="2"/>
    </row>
    <row r="6" spans="1:6" ht="24.75" customHeight="1">
      <c r="A6" s="8">
        <v>42</v>
      </c>
      <c r="B6" s="8" t="s">
        <v>8</v>
      </c>
      <c r="C6" s="11">
        <v>3204.56878787879</v>
      </c>
      <c r="D6" s="10">
        <f t="shared" si="0"/>
        <v>134591.8890909092</v>
      </c>
      <c r="E6" s="2"/>
      <c r="F6" s="2"/>
    </row>
    <row r="7" spans="1:6" ht="27.75" customHeight="1">
      <c r="A7" s="8">
        <v>67</v>
      </c>
      <c r="B7" s="8" t="s">
        <v>9</v>
      </c>
      <c r="C7" s="11">
        <v>3168.0236363636377</v>
      </c>
      <c r="D7" s="10">
        <f t="shared" si="0"/>
        <v>212257.58363636374</v>
      </c>
      <c r="E7" s="2"/>
      <c r="F7" s="2"/>
    </row>
    <row r="8" spans="1:6" ht="30" customHeight="1">
      <c r="A8" s="8">
        <v>60</v>
      </c>
      <c r="B8" s="12" t="s">
        <v>10</v>
      </c>
      <c r="C8" s="11">
        <v>2604.56973214285</v>
      </c>
      <c r="D8" s="10">
        <f t="shared" si="0"/>
        <v>156274.183928571</v>
      </c>
      <c r="E8" s="2"/>
      <c r="F8" s="2"/>
    </row>
    <row r="9" spans="1:6" ht="24" customHeight="1">
      <c r="A9" s="8">
        <v>58</v>
      </c>
      <c r="B9" s="8" t="s">
        <v>11</v>
      </c>
      <c r="C9" s="11">
        <v>1694.24153846154</v>
      </c>
      <c r="D9" s="10">
        <f t="shared" si="0"/>
        <v>98266.00923076931</v>
      </c>
      <c r="E9" s="2"/>
      <c r="F9" s="2"/>
    </row>
    <row r="10" spans="1:6" ht="18.75" customHeight="1">
      <c r="A10" s="13">
        <f>SUM(A3:A9)</f>
        <v>316</v>
      </c>
      <c r="D10" s="14">
        <f>SUM(D3:D9)</f>
        <v>1098297.5587618514</v>
      </c>
      <c r="E10" s="2"/>
      <c r="F10" s="2"/>
    </row>
    <row r="11" spans="1:5" ht="18.75" customHeight="1">
      <c r="A11" s="15"/>
      <c r="D11" s="16"/>
      <c r="E11" s="2"/>
    </row>
    <row r="12" spans="1:5" ht="18.75" customHeight="1">
      <c r="A12" s="15"/>
      <c r="D12" s="16"/>
      <c r="E12" s="2"/>
    </row>
    <row r="13" spans="1:5" ht="18.75" customHeight="1">
      <c r="A13" s="15"/>
      <c r="D13" s="16"/>
      <c r="E13" s="2"/>
    </row>
    <row r="14" spans="4:5" ht="12.75">
      <c r="D14" s="7"/>
      <c r="E14" s="2"/>
    </row>
    <row r="15" spans="2:5" ht="18">
      <c r="B15" s="6" t="s">
        <v>12</v>
      </c>
      <c r="D15" s="7"/>
      <c r="E15" s="2"/>
    </row>
    <row r="16" spans="1:5" ht="30" customHeight="1">
      <c r="A16" s="8" t="s">
        <v>1</v>
      </c>
      <c r="B16" s="8" t="s">
        <v>2</v>
      </c>
      <c r="C16" s="9" t="s">
        <v>3</v>
      </c>
      <c r="D16" s="10" t="s">
        <v>4</v>
      </c>
      <c r="E16" s="2"/>
    </row>
    <row r="17" spans="1:5" ht="20.25" customHeight="1">
      <c r="A17" s="8">
        <v>25</v>
      </c>
      <c r="B17" s="8" t="s">
        <v>13</v>
      </c>
      <c r="C17" s="11">
        <f>D17/A17</f>
        <v>3192.48</v>
      </c>
      <c r="D17" s="10">
        <f>20732+59080</f>
        <v>79812</v>
      </c>
      <c r="E17" s="2"/>
    </row>
    <row r="18" spans="1:5" ht="15.75">
      <c r="A18" s="13">
        <f>SUM(A14:A17)</f>
        <v>25</v>
      </c>
      <c r="D18" s="14">
        <f>SUM(D14:D17)</f>
        <v>79812</v>
      </c>
      <c r="E18" s="2"/>
    </row>
    <row r="19" spans="4:5" ht="12.75">
      <c r="D19" s="7"/>
      <c r="E19" s="2"/>
    </row>
    <row r="20" spans="4:5" ht="12.75">
      <c r="D20" s="7"/>
      <c r="E20" s="2"/>
    </row>
    <row r="21" spans="4:5" ht="12.75">
      <c r="D21" s="7"/>
      <c r="E21" s="2"/>
    </row>
    <row r="22" spans="2:5" ht="18">
      <c r="B22" s="6" t="s">
        <v>14</v>
      </c>
      <c r="D22" s="7"/>
      <c r="E22" s="2"/>
    </row>
    <row r="23" spans="1:5" ht="30" customHeight="1">
      <c r="A23" s="8" t="s">
        <v>1</v>
      </c>
      <c r="B23" s="8" t="s">
        <v>2</v>
      </c>
      <c r="C23" s="9" t="s">
        <v>3</v>
      </c>
      <c r="D23" s="10" t="s">
        <v>4</v>
      </c>
      <c r="E23" s="2"/>
    </row>
    <row r="24" spans="1:5" ht="22.5" customHeight="1">
      <c r="A24" s="8">
        <v>6</v>
      </c>
      <c r="B24" s="8" t="s">
        <v>5</v>
      </c>
      <c r="C24" s="11">
        <f>D24/A24</f>
        <v>11462.666666666666</v>
      </c>
      <c r="D24" s="10">
        <v>68776</v>
      </c>
      <c r="E24" s="2"/>
    </row>
    <row r="25" spans="1:5" ht="24.75" customHeight="1">
      <c r="A25" s="8" t="s">
        <v>15</v>
      </c>
      <c r="B25" s="8" t="s">
        <v>16</v>
      </c>
      <c r="C25" s="11"/>
      <c r="D25" s="10">
        <v>2891.52</v>
      </c>
      <c r="E25" s="2"/>
    </row>
    <row r="26" spans="1:5" ht="21" customHeight="1">
      <c r="A26" s="17"/>
      <c r="B26" s="17" t="s">
        <v>15</v>
      </c>
      <c r="C26" s="18"/>
      <c r="D26" s="14">
        <f>SUM(D24:D25)</f>
        <v>71667.52</v>
      </c>
      <c r="E26" s="2"/>
    </row>
    <row r="27" spans="1:5" ht="23.25" customHeight="1">
      <c r="A27" s="17"/>
      <c r="B27" s="17"/>
      <c r="C27" s="18"/>
      <c r="D27" s="19"/>
      <c r="E27" s="2"/>
    </row>
    <row r="28" spans="1:5" ht="24.75" customHeight="1">
      <c r="A28" s="8">
        <v>1</v>
      </c>
      <c r="B28" s="8" t="s">
        <v>6</v>
      </c>
      <c r="C28" s="11">
        <f>D28/A28</f>
        <v>8054.59</v>
      </c>
      <c r="D28" s="10">
        <v>8054.59</v>
      </c>
      <c r="E28" s="2"/>
    </row>
    <row r="29" spans="1:5" ht="24" customHeight="1">
      <c r="A29" s="8" t="s">
        <v>15</v>
      </c>
      <c r="B29" s="8" t="s">
        <v>16</v>
      </c>
      <c r="C29" s="11"/>
      <c r="D29" s="10">
        <v>2249</v>
      </c>
      <c r="E29" s="2"/>
    </row>
    <row r="30" spans="1:5" ht="24.75" customHeight="1">
      <c r="A30" s="17"/>
      <c r="B30" s="17"/>
      <c r="C30" s="18"/>
      <c r="D30" s="14">
        <f>D28+D29</f>
        <v>10303.59</v>
      </c>
      <c r="E30" s="2"/>
    </row>
    <row r="31" spans="1:5" ht="18.75" customHeight="1">
      <c r="A31" s="17"/>
      <c r="B31" s="17"/>
      <c r="C31" s="18"/>
      <c r="D31" s="19"/>
      <c r="E31" s="2"/>
    </row>
    <row r="32" spans="1:5" ht="26.25" customHeight="1">
      <c r="A32" s="8">
        <v>4</v>
      </c>
      <c r="B32" s="8" t="s">
        <v>17</v>
      </c>
      <c r="C32" s="11">
        <f>D32/A32</f>
        <v>4544.25</v>
      </c>
      <c r="D32" s="14">
        <v>18177</v>
      </c>
      <c r="E32" s="2"/>
    </row>
    <row r="33" spans="1:5" ht="27" customHeight="1">
      <c r="A33" s="13">
        <v>11</v>
      </c>
      <c r="D33" s="14">
        <v>100148.87</v>
      </c>
      <c r="E33" s="2"/>
    </row>
    <row r="34" spans="4:5" ht="41.25" customHeight="1">
      <c r="D34" s="7"/>
      <c r="E34" s="2"/>
    </row>
    <row r="35" spans="1:5" ht="12.75" customHeight="1">
      <c r="A35" s="31" t="s">
        <v>18</v>
      </c>
      <c r="B35" s="31"/>
      <c r="C35" s="31"/>
      <c r="D35" s="31"/>
      <c r="E35" s="2"/>
    </row>
    <row r="36" spans="1:5" ht="12.75">
      <c r="A36" s="31"/>
      <c r="B36" s="31"/>
      <c r="C36" s="31"/>
      <c r="D36" s="31"/>
      <c r="E36" s="2"/>
    </row>
    <row r="37" spans="1:5" ht="82.5" customHeight="1">
      <c r="A37" s="31"/>
      <c r="B37" s="31"/>
      <c r="C37" s="31"/>
      <c r="D37" s="31"/>
      <c r="E37" s="2"/>
    </row>
    <row r="38" spans="4:5" ht="12.75">
      <c r="D38" s="7"/>
      <c r="E38" s="2"/>
    </row>
    <row r="39" spans="4:5" ht="12.75">
      <c r="D39" s="7"/>
      <c r="E39" s="2"/>
    </row>
    <row r="40" spans="4:5" ht="12.75">
      <c r="D40" s="7"/>
      <c r="E40" s="2"/>
    </row>
    <row r="41" spans="4:5" ht="12.75">
      <c r="D41" s="7"/>
      <c r="E41" s="2"/>
    </row>
    <row r="42" spans="2:5" ht="23.25">
      <c r="B42" s="20" t="s">
        <v>19</v>
      </c>
      <c r="D42" s="7"/>
      <c r="E42" s="2"/>
    </row>
    <row r="43" spans="1:5" ht="30.75" customHeight="1">
      <c r="A43" s="8" t="s">
        <v>1</v>
      </c>
      <c r="B43" s="8" t="s">
        <v>20</v>
      </c>
      <c r="C43" s="9" t="s">
        <v>3</v>
      </c>
      <c r="D43" s="10" t="s">
        <v>4</v>
      </c>
      <c r="E43" s="2"/>
    </row>
    <row r="44" spans="1:5" ht="30" customHeight="1">
      <c r="A44" s="8">
        <v>4</v>
      </c>
      <c r="B44" s="8" t="s">
        <v>21</v>
      </c>
      <c r="C44" s="11">
        <f>85.76*12</f>
        <v>1029.1200000000001</v>
      </c>
      <c r="D44" s="10">
        <f>C44*A44</f>
        <v>4116.4800000000005</v>
      </c>
      <c r="E44" s="2"/>
    </row>
    <row r="45" spans="4:5" ht="15.75">
      <c r="D45" s="14">
        <f>SUM(D44:D44)</f>
        <v>4116.4800000000005</v>
      </c>
      <c r="E45" s="2"/>
    </row>
    <row r="46" spans="4:5" ht="12.75">
      <c r="D46" s="7"/>
      <c r="E46" s="2"/>
    </row>
    <row r="47" spans="4:5" ht="12.75">
      <c r="D47" s="7"/>
      <c r="E47" s="2"/>
    </row>
    <row r="48" spans="1:5" ht="27" customHeight="1">
      <c r="A48" s="8" t="s">
        <v>1</v>
      </c>
      <c r="B48" s="8" t="s">
        <v>22</v>
      </c>
      <c r="C48" s="9" t="s">
        <v>3</v>
      </c>
      <c r="D48" s="10" t="s">
        <v>4</v>
      </c>
      <c r="E48" s="2"/>
    </row>
    <row r="49" spans="1:5" ht="30" customHeight="1">
      <c r="A49" s="8">
        <f>11+10+2+7+15+4+1+27+14+1+1</f>
        <v>93</v>
      </c>
      <c r="B49" s="8" t="s">
        <v>23</v>
      </c>
      <c r="C49" s="11">
        <f>95.6*12</f>
        <v>1147.1999999999998</v>
      </c>
      <c r="D49" s="10">
        <v>106689.59999999998</v>
      </c>
      <c r="E49" s="2"/>
    </row>
    <row r="50" spans="1:5" ht="30" customHeight="1">
      <c r="A50" s="8">
        <v>7</v>
      </c>
      <c r="B50" s="8" t="s">
        <v>24</v>
      </c>
      <c r="C50" s="11" t="s">
        <v>15</v>
      </c>
      <c r="D50" s="10">
        <v>14031.43</v>
      </c>
      <c r="E50" s="2"/>
    </row>
    <row r="51" spans="1:5" ht="15.75">
      <c r="A51" s="17" t="s">
        <v>15</v>
      </c>
      <c r="B51" s="17"/>
      <c r="C51" s="18"/>
      <c r="D51" s="14">
        <f>SUM(D49:D50)</f>
        <v>120721.02999999997</v>
      </c>
      <c r="E51" s="2"/>
    </row>
    <row r="52" spans="1:5" ht="12.75">
      <c r="A52" s="17"/>
      <c r="B52" s="17"/>
      <c r="C52" s="18"/>
      <c r="D52" s="21"/>
      <c r="E52" s="2"/>
    </row>
    <row r="53" spans="4:5" ht="12.75">
      <c r="D53" s="7"/>
      <c r="E53" s="2"/>
    </row>
    <row r="54" spans="1:5" ht="33.75" customHeight="1">
      <c r="A54" s="8" t="s">
        <v>1</v>
      </c>
      <c r="B54" s="8" t="s">
        <v>25</v>
      </c>
      <c r="C54" s="9" t="s">
        <v>3</v>
      </c>
      <c r="D54" s="10" t="s">
        <v>4</v>
      </c>
      <c r="E54" s="2"/>
    </row>
    <row r="55" spans="1:5" ht="30" customHeight="1">
      <c r="A55" s="8">
        <f>5+33+10+26+3</f>
        <v>77</v>
      </c>
      <c r="B55" s="8" t="s">
        <v>21</v>
      </c>
      <c r="C55" s="11">
        <f>100.42*12</f>
        <v>1205.04</v>
      </c>
      <c r="D55" s="10">
        <v>92788.08</v>
      </c>
      <c r="E55" s="2"/>
    </row>
    <row r="56" spans="1:5" ht="30" customHeight="1">
      <c r="A56" s="8">
        <v>15</v>
      </c>
      <c r="B56" s="8" t="s">
        <v>24</v>
      </c>
      <c r="C56" s="11"/>
      <c r="D56" s="10">
        <v>10768.6</v>
      </c>
      <c r="E56" s="2"/>
    </row>
    <row r="57" spans="1:5" ht="18.75" customHeight="1">
      <c r="A57" s="17" t="s">
        <v>15</v>
      </c>
      <c r="D57" s="14">
        <f>SUM(D55:D56)</f>
        <v>103556.68000000001</v>
      </c>
      <c r="E57" s="2"/>
    </row>
    <row r="58" spans="4:5" ht="12.75">
      <c r="D58" s="7"/>
      <c r="E58" s="2"/>
    </row>
    <row r="59" spans="1:5" ht="30" customHeight="1">
      <c r="A59" s="8" t="s">
        <v>1</v>
      </c>
      <c r="B59" s="8" t="s">
        <v>26</v>
      </c>
      <c r="C59" s="9" t="s">
        <v>3</v>
      </c>
      <c r="D59" s="10" t="s">
        <v>4</v>
      </c>
      <c r="E59" s="2"/>
    </row>
    <row r="60" spans="1:5" ht="30" customHeight="1">
      <c r="A60" s="8">
        <f>43+21+56+45+21+442+2+2+20+13+8+37</f>
        <v>710</v>
      </c>
      <c r="B60" s="8" t="s">
        <v>27</v>
      </c>
      <c r="C60" s="11">
        <f>119.22*12</f>
        <v>1430.6399999999999</v>
      </c>
      <c r="D60" s="10">
        <v>1044925.52</v>
      </c>
      <c r="E60" s="2"/>
    </row>
    <row r="61" spans="1:5" ht="30" customHeight="1">
      <c r="A61" s="8">
        <v>288</v>
      </c>
      <c r="B61" s="8" t="s">
        <v>24</v>
      </c>
      <c r="C61" s="11"/>
      <c r="D61" s="10">
        <v>389016.28</v>
      </c>
      <c r="E61" s="2"/>
    </row>
    <row r="62" spans="1:5" ht="21.75" customHeight="1">
      <c r="A62" s="8">
        <f>A44+A49+A55+A60</f>
        <v>884</v>
      </c>
      <c r="D62" s="14">
        <v>1662335.99</v>
      </c>
      <c r="E62" s="2"/>
    </row>
    <row r="63" spans="4:5" ht="23.25" customHeight="1">
      <c r="D63" s="7"/>
      <c r="E63" s="2"/>
    </row>
    <row r="64" ht="12.75">
      <c r="D64" s="7"/>
    </row>
    <row r="65" ht="12.75">
      <c r="D65" s="7"/>
    </row>
    <row r="66" spans="1:4" ht="14.25" customHeight="1">
      <c r="A66" s="22" t="s">
        <v>28</v>
      </c>
      <c r="B66" s="23"/>
      <c r="D66" s="7"/>
    </row>
    <row r="67" spans="1:2" ht="12.75">
      <c r="A67" s="23"/>
      <c r="B67" s="23"/>
    </row>
    <row r="68" spans="1:2" ht="12.75">
      <c r="A68" s="24" t="s">
        <v>29</v>
      </c>
      <c r="B68" s="23"/>
    </row>
    <row r="69" spans="1:2" ht="12.75">
      <c r="A69" s="24" t="s">
        <v>30</v>
      </c>
      <c r="B69" s="25">
        <v>85.76</v>
      </c>
    </row>
    <row r="70" spans="1:2" ht="12.75">
      <c r="A70" s="24" t="s">
        <v>31</v>
      </c>
      <c r="B70" s="25">
        <v>95.6</v>
      </c>
    </row>
    <row r="71" spans="1:2" ht="12.75">
      <c r="A71" s="24" t="s">
        <v>32</v>
      </c>
      <c r="B71" s="25">
        <v>100.42</v>
      </c>
    </row>
    <row r="72" spans="1:2" ht="12.75">
      <c r="A72" s="24" t="s">
        <v>33</v>
      </c>
      <c r="B72" s="25">
        <v>119.22</v>
      </c>
    </row>
    <row r="73" spans="1:2" ht="21" customHeight="1">
      <c r="A73" s="24" t="s">
        <v>34</v>
      </c>
      <c r="B73" s="23"/>
    </row>
    <row r="74" spans="1:2" ht="12.75">
      <c r="A74" s="24" t="s">
        <v>35</v>
      </c>
      <c r="B74" s="23"/>
    </row>
    <row r="75" spans="1:2" ht="12.75">
      <c r="A75" s="24"/>
      <c r="B75" s="23"/>
    </row>
    <row r="76" spans="1:2" ht="12.75">
      <c r="A76" s="24" t="s">
        <v>36</v>
      </c>
      <c r="B76" s="23"/>
    </row>
    <row r="77" ht="12.75">
      <c r="A77" s="26" t="s">
        <v>37</v>
      </c>
    </row>
  </sheetData>
  <sheetProtection selectLockedCells="1" selectUnlockedCells="1"/>
  <mergeCells count="1">
    <mergeCell ref="A35:D37"/>
  </mergeCells>
  <printOptions/>
  <pageMargins left="0.39375" right="0.5118055555555555" top="0.15763888888888888" bottom="0.1576388888888888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6">
      <selection activeCell="C14" sqref="C14"/>
    </sheetView>
  </sheetViews>
  <sheetFormatPr defaultColWidth="9.140625" defaultRowHeight="24.75" customHeight="1"/>
  <cols>
    <col min="1" max="1" width="21.421875" style="0" customWidth="1"/>
    <col min="2" max="2" width="48.7109375" style="0" customWidth="1"/>
    <col min="3" max="3" width="15.00390625" style="0" customWidth="1"/>
    <col min="4" max="4" width="20.7109375" style="0" customWidth="1"/>
  </cols>
  <sheetData>
    <row r="1" spans="1:4" ht="24.75" customHeight="1">
      <c r="A1" s="1"/>
      <c r="B1" s="6" t="s">
        <v>0</v>
      </c>
      <c r="C1" s="2"/>
      <c r="D1" s="7"/>
    </row>
    <row r="2" spans="1:4" ht="24.75" customHeight="1">
      <c r="A2" s="8" t="s">
        <v>1</v>
      </c>
      <c r="B2" s="8" t="s">
        <v>2</v>
      </c>
      <c r="C2" s="9" t="s">
        <v>3</v>
      </c>
      <c r="D2" s="10" t="s">
        <v>4</v>
      </c>
    </row>
    <row r="3" spans="1:4" ht="24.75" customHeight="1">
      <c r="A3" s="8">
        <v>24</v>
      </c>
      <c r="B3" s="8" t="s">
        <v>5</v>
      </c>
      <c r="C3" s="11">
        <f aca="true" t="shared" si="0" ref="C3:C8">D3/A3</f>
        <v>8192</v>
      </c>
      <c r="D3" s="10">
        <v>196608</v>
      </c>
    </row>
    <row r="4" spans="1:4" ht="24.75" customHeight="1">
      <c r="A4" s="8">
        <v>22</v>
      </c>
      <c r="B4" s="8" t="s">
        <v>6</v>
      </c>
      <c r="C4" s="11">
        <f t="shared" si="0"/>
        <v>5594</v>
      </c>
      <c r="D4" s="10">
        <v>123068</v>
      </c>
    </row>
    <row r="5" spans="1:4" ht="24.75" customHeight="1">
      <c r="A5" s="8">
        <v>8</v>
      </c>
      <c r="B5" s="8" t="s">
        <v>38</v>
      </c>
      <c r="C5" s="11">
        <f t="shared" si="0"/>
        <v>5594</v>
      </c>
      <c r="D5" s="10">
        <v>44752</v>
      </c>
    </row>
    <row r="6" spans="1:4" ht="24.75" customHeight="1">
      <c r="A6" s="8">
        <v>44</v>
      </c>
      <c r="B6" s="8" t="s">
        <v>39</v>
      </c>
      <c r="C6" s="11">
        <f t="shared" si="0"/>
        <v>3436</v>
      </c>
      <c r="D6" s="10">
        <v>151184</v>
      </c>
    </row>
    <row r="7" spans="1:4" ht="24.75" customHeight="1">
      <c r="A7" s="8">
        <v>145</v>
      </c>
      <c r="B7" s="8" t="s">
        <v>40</v>
      </c>
      <c r="C7" s="11">
        <f t="shared" si="0"/>
        <v>2269.36551724138</v>
      </c>
      <c r="D7" s="10">
        <v>329058.0000000001</v>
      </c>
    </row>
    <row r="8" spans="1:4" ht="32.25" customHeight="1">
      <c r="A8" s="8">
        <v>91</v>
      </c>
      <c r="B8" s="12" t="s">
        <v>41</v>
      </c>
      <c r="C8" s="11">
        <f t="shared" si="0"/>
        <v>1674.6672527472665</v>
      </c>
      <c r="D8" s="10">
        <v>152394.72000000125</v>
      </c>
    </row>
    <row r="9" spans="1:4" ht="24.75" customHeight="1">
      <c r="A9" s="13">
        <f>SUM(A3:A8)</f>
        <v>334</v>
      </c>
      <c r="C9" s="2"/>
      <c r="D9" s="14">
        <f>SUM(D3:D8)</f>
        <v>997064.7200000014</v>
      </c>
    </row>
    <row r="10" spans="1:5" ht="24.75" customHeight="1">
      <c r="A10" s="15"/>
      <c r="C10" s="2"/>
      <c r="D10" s="16"/>
      <c r="E10" s="2"/>
    </row>
    <row r="11" spans="1:5" ht="24.75" customHeight="1">
      <c r="A11" s="1"/>
      <c r="C11" s="2"/>
      <c r="D11" s="7"/>
      <c r="E11" s="2"/>
    </row>
    <row r="12" spans="1:4" ht="24.75" customHeight="1">
      <c r="A12" s="1"/>
      <c r="B12" s="6" t="s">
        <v>12</v>
      </c>
      <c r="C12" s="2"/>
      <c r="D12" s="7"/>
    </row>
    <row r="13" spans="1:4" ht="24.75" customHeight="1">
      <c r="A13" s="8" t="s">
        <v>1</v>
      </c>
      <c r="B13" s="8" t="s">
        <v>2</v>
      </c>
      <c r="C13" s="9" t="s">
        <v>3</v>
      </c>
      <c r="D13" s="10" t="s">
        <v>4</v>
      </c>
    </row>
    <row r="14" spans="1:4" ht="24.75" customHeight="1">
      <c r="A14" s="8">
        <v>25</v>
      </c>
      <c r="B14" s="8" t="s">
        <v>13</v>
      </c>
      <c r="C14" s="11">
        <f>D14/A14</f>
        <v>2310.8624</v>
      </c>
      <c r="D14" s="10">
        <v>57771.56</v>
      </c>
    </row>
    <row r="15" spans="1:4" ht="24.75" customHeight="1">
      <c r="A15" s="13">
        <f>SUM(A14)</f>
        <v>25</v>
      </c>
      <c r="C15" s="2"/>
      <c r="D15" s="14">
        <f>SUM(D11:D14)</f>
        <v>57771.56</v>
      </c>
    </row>
    <row r="16" spans="1:4" ht="24.75" customHeight="1">
      <c r="A16" s="1"/>
      <c r="C16" s="2"/>
      <c r="D16" s="7"/>
    </row>
    <row r="17" spans="1:4" ht="24.75" customHeight="1">
      <c r="A17" s="1"/>
      <c r="C17" s="2"/>
      <c r="D17" s="7"/>
    </row>
    <row r="18" spans="1:4" ht="24.75" customHeight="1">
      <c r="A18" s="1"/>
      <c r="C18" s="2"/>
      <c r="D18" s="7"/>
    </row>
    <row r="19" spans="1:4" ht="24.75" customHeight="1">
      <c r="A19" s="1"/>
      <c r="B19" s="6" t="s">
        <v>14</v>
      </c>
      <c r="C19" s="2"/>
      <c r="D19" s="7"/>
    </row>
    <row r="20" spans="1:4" ht="24.75" customHeight="1">
      <c r="A20" s="8" t="s">
        <v>1</v>
      </c>
      <c r="B20" s="8" t="s">
        <v>2</v>
      </c>
      <c r="C20" s="9" t="s">
        <v>3</v>
      </c>
      <c r="D20" s="10" t="s">
        <v>4</v>
      </c>
    </row>
    <row r="21" spans="1:4" ht="24.75" customHeight="1">
      <c r="A21" s="8">
        <v>6</v>
      </c>
      <c r="B21" s="8" t="s">
        <v>5</v>
      </c>
      <c r="C21" s="11">
        <f>D21/A21</f>
        <v>5610.246666666667</v>
      </c>
      <c r="D21" s="10">
        <v>33661.48</v>
      </c>
    </row>
    <row r="22" spans="1:4" ht="24.75" customHeight="1">
      <c r="A22" s="8" t="s">
        <v>15</v>
      </c>
      <c r="B22" s="8" t="s">
        <v>16</v>
      </c>
      <c r="C22" s="11"/>
      <c r="D22" s="10">
        <v>2891.52</v>
      </c>
    </row>
    <row r="23" spans="1:4" ht="24.75" customHeight="1">
      <c r="A23" s="17"/>
      <c r="B23" s="17" t="s">
        <v>15</v>
      </c>
      <c r="C23" s="18"/>
      <c r="D23" s="14">
        <f>SUM(D21:D22)</f>
        <v>36553</v>
      </c>
    </row>
    <row r="24" spans="1:4" ht="24.75" customHeight="1">
      <c r="A24" s="17"/>
      <c r="B24" s="17"/>
      <c r="C24" s="18"/>
      <c r="D24" s="19"/>
    </row>
    <row r="25" spans="1:4" ht="24.75" customHeight="1">
      <c r="A25" s="8">
        <v>2</v>
      </c>
      <c r="B25" s="8" t="s">
        <v>6</v>
      </c>
      <c r="C25" s="11">
        <f>D25/A25</f>
        <v>5320</v>
      </c>
      <c r="D25" s="10">
        <v>10640</v>
      </c>
    </row>
    <row r="26" spans="1:4" ht="24.75" customHeight="1">
      <c r="A26" s="8" t="s">
        <v>15</v>
      </c>
      <c r="B26" s="8" t="s">
        <v>16</v>
      </c>
      <c r="C26" s="11"/>
      <c r="D26" s="10">
        <v>2249</v>
      </c>
    </row>
    <row r="27" spans="1:4" ht="24.75" customHeight="1">
      <c r="A27" s="17"/>
      <c r="B27" s="17"/>
      <c r="C27" s="18"/>
      <c r="D27" s="14">
        <f>D25+D26</f>
        <v>12889</v>
      </c>
    </row>
    <row r="28" spans="1:4" ht="24.75" customHeight="1">
      <c r="A28" s="17"/>
      <c r="B28" s="17"/>
      <c r="C28" s="18"/>
      <c r="D28" s="19"/>
    </row>
    <row r="29" spans="1:4" ht="24.75" customHeight="1">
      <c r="A29" s="8">
        <v>5</v>
      </c>
      <c r="B29" s="8" t="s">
        <v>17</v>
      </c>
      <c r="C29" s="11">
        <f>D29/A29</f>
        <v>2284.6</v>
      </c>
      <c r="D29" s="14">
        <v>11423</v>
      </c>
    </row>
    <row r="30" spans="1:4" ht="24.75" customHeight="1">
      <c r="A30" s="13">
        <f>A29+A25+A21</f>
        <v>13</v>
      </c>
      <c r="C30" s="2"/>
      <c r="D30" s="14">
        <f>D23+D27+D29</f>
        <v>60865</v>
      </c>
    </row>
    <row r="31" spans="1:4" ht="24.75" customHeight="1">
      <c r="A31" s="1"/>
      <c r="C31" s="2"/>
      <c r="D31" s="7"/>
    </row>
    <row r="32" spans="1:4" ht="24.75" customHeight="1">
      <c r="A32" s="31" t="s">
        <v>18</v>
      </c>
      <c r="B32" s="31"/>
      <c r="C32" s="31"/>
      <c r="D32" s="31"/>
    </row>
    <row r="33" spans="1:4" ht="24.75" customHeight="1">
      <c r="A33" s="31"/>
      <c r="B33" s="31"/>
      <c r="C33" s="31"/>
      <c r="D33" s="31"/>
    </row>
    <row r="34" spans="1:4" ht="24.75" customHeight="1">
      <c r="A34" s="31"/>
      <c r="B34" s="31"/>
      <c r="C34" s="31"/>
      <c r="D34" s="31"/>
    </row>
    <row r="35" spans="1:4" ht="24.75" customHeight="1">
      <c r="A35" s="1"/>
      <c r="C35" s="2"/>
      <c r="D35" s="7"/>
    </row>
    <row r="36" spans="1:4" ht="24.75" customHeight="1">
      <c r="A36" s="1"/>
      <c r="C36" s="2"/>
      <c r="D36" s="7"/>
    </row>
    <row r="37" spans="1:4" ht="24.75" customHeight="1">
      <c r="A37" s="1"/>
      <c r="C37" s="2"/>
      <c r="D37" s="7"/>
    </row>
    <row r="38" spans="1:4" ht="24.75" customHeight="1">
      <c r="A38" s="1"/>
      <c r="C38" s="2"/>
      <c r="D38" s="7"/>
    </row>
    <row r="39" spans="1:4" ht="24.75" customHeight="1">
      <c r="A39" s="1"/>
      <c r="B39" s="20" t="s">
        <v>19</v>
      </c>
      <c r="C39" s="2"/>
      <c r="D39" s="7"/>
    </row>
    <row r="40" spans="1:4" ht="24.75" customHeight="1">
      <c r="A40" s="8" t="s">
        <v>1</v>
      </c>
      <c r="B40" s="8" t="s">
        <v>20</v>
      </c>
      <c r="C40" s="9" t="s">
        <v>3</v>
      </c>
      <c r="D40" s="10" t="s">
        <v>4</v>
      </c>
    </row>
    <row r="41" spans="1:4" ht="24.75" customHeight="1">
      <c r="A41" s="8">
        <v>1</v>
      </c>
      <c r="B41" s="8" t="s">
        <v>21</v>
      </c>
      <c r="C41" s="11">
        <f>85.76*12</f>
        <v>1029.1200000000001</v>
      </c>
      <c r="D41" s="10">
        <f>A41*C41</f>
        <v>1029.1200000000001</v>
      </c>
    </row>
    <row r="42" spans="1:4" ht="24.75" customHeight="1">
      <c r="A42" s="1"/>
      <c r="C42" s="2"/>
      <c r="D42" s="14">
        <f>SUM(D41:D41)</f>
        <v>1029.1200000000001</v>
      </c>
    </row>
    <row r="43" spans="1:4" ht="24.75" customHeight="1">
      <c r="A43" s="1"/>
      <c r="C43" s="2"/>
      <c r="D43" s="7"/>
    </row>
    <row r="44" spans="1:4" ht="24.75" customHeight="1">
      <c r="A44" s="1"/>
      <c r="C44" s="2"/>
      <c r="D44" s="7"/>
    </row>
    <row r="45" spans="1:4" ht="24.75" customHeight="1">
      <c r="A45" s="8" t="s">
        <v>1</v>
      </c>
      <c r="B45" s="8" t="s">
        <v>22</v>
      </c>
      <c r="C45" s="9" t="s">
        <v>3</v>
      </c>
      <c r="D45" s="10" t="s">
        <v>4</v>
      </c>
    </row>
    <row r="46" spans="1:4" ht="24.75" customHeight="1">
      <c r="A46" s="8">
        <f>26+14+5+34</f>
        <v>79</v>
      </c>
      <c r="B46" s="8" t="s">
        <v>23</v>
      </c>
      <c r="C46" s="11">
        <f>95.6*12</f>
        <v>1147.1999999999998</v>
      </c>
      <c r="D46" s="10">
        <f>A46*C46</f>
        <v>90628.79999999999</v>
      </c>
    </row>
    <row r="47" spans="1:4" ht="24.75" customHeight="1">
      <c r="A47" s="8">
        <v>4</v>
      </c>
      <c r="B47" s="8" t="s">
        <v>24</v>
      </c>
      <c r="C47" s="11" t="s">
        <v>15</v>
      </c>
      <c r="D47" s="10">
        <v>14457.72</v>
      </c>
    </row>
    <row r="48" spans="1:4" ht="24.75" customHeight="1">
      <c r="A48" s="17" t="s">
        <v>15</v>
      </c>
      <c r="B48" s="17"/>
      <c r="C48" s="18"/>
      <c r="D48" s="14">
        <f>SUM(D46:D47)</f>
        <v>105086.51999999999</v>
      </c>
    </row>
    <row r="49" spans="1:4" ht="24.75" customHeight="1">
      <c r="A49" s="17"/>
      <c r="B49" s="17"/>
      <c r="C49" s="18"/>
      <c r="D49" s="21"/>
    </row>
    <row r="50" spans="1:4" ht="24.75" customHeight="1">
      <c r="A50" s="1"/>
      <c r="C50" s="2"/>
      <c r="D50" s="7"/>
    </row>
    <row r="51" spans="1:4" ht="24.75" customHeight="1">
      <c r="A51" s="8" t="s">
        <v>1</v>
      </c>
      <c r="B51" s="8" t="s">
        <v>25</v>
      </c>
      <c r="C51" s="9" t="s">
        <v>3</v>
      </c>
      <c r="D51" s="10" t="s">
        <v>4</v>
      </c>
    </row>
    <row r="52" spans="1:4" ht="24.75" customHeight="1">
      <c r="A52" s="8">
        <v>47</v>
      </c>
      <c r="B52" s="8" t="s">
        <v>21</v>
      </c>
      <c r="C52" s="11">
        <f>100.42*12</f>
        <v>1205.04</v>
      </c>
      <c r="D52" s="10">
        <f>A52*C52</f>
        <v>56636.88</v>
      </c>
    </row>
    <row r="53" spans="1:4" ht="24.75" customHeight="1">
      <c r="A53" s="8">
        <v>5</v>
      </c>
      <c r="B53" s="8" t="s">
        <v>24</v>
      </c>
      <c r="C53" s="11"/>
      <c r="D53" s="10">
        <v>10181.77</v>
      </c>
    </row>
    <row r="54" spans="1:4" ht="24.75" customHeight="1">
      <c r="A54" s="17" t="s">
        <v>15</v>
      </c>
      <c r="C54" s="2"/>
      <c r="D54" s="14">
        <f>SUM(D52:D53)</f>
        <v>66818.65</v>
      </c>
    </row>
    <row r="55" spans="1:4" ht="24.75" customHeight="1">
      <c r="A55" s="1"/>
      <c r="C55" s="2"/>
      <c r="D55" s="7"/>
    </row>
    <row r="56" spans="1:4" ht="24.75" customHeight="1">
      <c r="A56" s="8" t="s">
        <v>1</v>
      </c>
      <c r="B56" s="8" t="s">
        <v>26</v>
      </c>
      <c r="C56" s="9" t="s">
        <v>3</v>
      </c>
      <c r="D56" s="10" t="s">
        <v>4</v>
      </c>
    </row>
    <row r="57" spans="1:4" ht="24.75" customHeight="1">
      <c r="A57" s="8">
        <v>686</v>
      </c>
      <c r="B57" s="8" t="s">
        <v>27</v>
      </c>
      <c r="C57" s="11">
        <f>119.22*12</f>
        <v>1430.6399999999999</v>
      </c>
      <c r="D57" s="10">
        <v>1125958.95</v>
      </c>
    </row>
    <row r="58" spans="1:4" ht="24.75" customHeight="1">
      <c r="A58" s="8">
        <v>253</v>
      </c>
      <c r="B58" s="8" t="s">
        <v>24</v>
      </c>
      <c r="C58" s="11"/>
      <c r="D58" s="10">
        <v>389176.81999999995</v>
      </c>
    </row>
    <row r="59" spans="1:4" ht="24.75" customHeight="1">
      <c r="A59" s="8">
        <f>A41+A46+A52+A57</f>
        <v>813</v>
      </c>
      <c r="C59" s="2"/>
      <c r="D59" s="14">
        <f>SUM(D57:D58)</f>
        <v>1515135.77</v>
      </c>
    </row>
    <row r="60" spans="1:4" ht="24.75" customHeight="1">
      <c r="A60" s="1"/>
      <c r="C60" s="2"/>
      <c r="D60" s="7"/>
    </row>
    <row r="61" spans="1:4" ht="24.75" customHeight="1">
      <c r="A61" s="1"/>
      <c r="C61" s="2"/>
      <c r="D61" s="7"/>
    </row>
    <row r="62" spans="1:4" ht="24.75" customHeight="1">
      <c r="A62" s="1"/>
      <c r="C62" s="2"/>
      <c r="D62" s="7"/>
    </row>
    <row r="63" spans="1:4" ht="24.75" customHeight="1">
      <c r="A63" s="22" t="s">
        <v>28</v>
      </c>
      <c r="B63" s="23"/>
      <c r="C63" s="2"/>
      <c r="D63" s="7"/>
    </row>
    <row r="64" spans="1:4" ht="24.75" customHeight="1">
      <c r="A64" s="23"/>
      <c r="B64" s="23"/>
      <c r="C64" s="2"/>
      <c r="D64" s="3"/>
    </row>
    <row r="65" spans="1:4" ht="24.75" customHeight="1">
      <c r="A65" s="24" t="s">
        <v>29</v>
      </c>
      <c r="B65" s="23"/>
      <c r="C65" s="2"/>
      <c r="D65" s="3"/>
    </row>
    <row r="66" spans="1:4" ht="17.25" customHeight="1">
      <c r="A66" s="24" t="s">
        <v>30</v>
      </c>
      <c r="B66" s="25">
        <v>85.76</v>
      </c>
      <c r="C66" s="2"/>
      <c r="D66" s="3"/>
    </row>
    <row r="67" spans="1:4" ht="15" customHeight="1">
      <c r="A67" s="24" t="s">
        <v>31</v>
      </c>
      <c r="B67" s="25">
        <v>95.6</v>
      </c>
      <c r="C67" s="2"/>
      <c r="D67" s="3"/>
    </row>
    <row r="68" spans="1:4" ht="15" customHeight="1">
      <c r="A68" s="24" t="s">
        <v>32</v>
      </c>
      <c r="B68" s="25">
        <v>100.42</v>
      </c>
      <c r="C68" s="2"/>
      <c r="D68" s="3"/>
    </row>
    <row r="69" spans="1:4" ht="15" customHeight="1">
      <c r="A69" s="24" t="s">
        <v>33</v>
      </c>
      <c r="B69" s="25">
        <v>119.22</v>
      </c>
      <c r="C69" s="2"/>
      <c r="D69" s="3"/>
    </row>
    <row r="70" spans="1:4" ht="15.75" customHeight="1">
      <c r="A70" s="24" t="s">
        <v>34</v>
      </c>
      <c r="B70" s="23"/>
      <c r="C70" s="2"/>
      <c r="D70" s="3"/>
    </row>
    <row r="71" spans="1:4" ht="17.25" customHeight="1">
      <c r="A71" s="24" t="s">
        <v>35</v>
      </c>
      <c r="B71" s="23"/>
      <c r="C71" s="2"/>
      <c r="D71" s="3"/>
    </row>
    <row r="72" spans="1:4" ht="24.75" customHeight="1">
      <c r="A72" s="24"/>
      <c r="B72" s="23"/>
      <c r="C72" s="2"/>
      <c r="D72" s="3"/>
    </row>
    <row r="73" spans="1:4" ht="15.75" customHeight="1">
      <c r="A73" s="24" t="s">
        <v>36</v>
      </c>
      <c r="B73" s="23"/>
      <c r="C73" s="2"/>
      <c r="D73" s="3"/>
    </row>
    <row r="74" spans="1:4" ht="16.5" customHeight="1">
      <c r="A74" s="26" t="s">
        <v>37</v>
      </c>
      <c r="C74" s="2"/>
      <c r="D74" s="3"/>
    </row>
  </sheetData>
  <sheetProtection selectLockedCells="1" selectUnlockedCells="1"/>
  <mergeCells count="1">
    <mergeCell ref="A32:D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5.28125" style="0" customWidth="1"/>
    <col min="2" max="2" width="11.7109375" style="0" customWidth="1"/>
  </cols>
  <sheetData>
    <row r="2" ht="12.75">
      <c r="B2" s="4"/>
    </row>
    <row r="3" spans="1:2" ht="12.75">
      <c r="A3" s="35" t="s">
        <v>42</v>
      </c>
      <c r="B3" s="4"/>
    </row>
    <row r="4" spans="1:2" ht="12.75">
      <c r="A4" s="32" t="s">
        <v>43</v>
      </c>
      <c r="B4" s="33">
        <v>343483</v>
      </c>
    </row>
    <row r="5" spans="1:2" ht="12.75">
      <c r="A5" s="34" t="s">
        <v>44</v>
      </c>
      <c r="B5" s="33">
        <v>1000000</v>
      </c>
    </row>
    <row r="6" ht="12.75">
      <c r="B6" s="4">
        <f>SUM(B4:B5)</f>
        <v>1343483</v>
      </c>
    </row>
    <row r="7" ht="12.75">
      <c r="B7" s="4"/>
    </row>
    <row r="8" ht="12.75">
      <c r="B8" s="4"/>
    </row>
    <row r="9" spans="1:2" ht="12.75">
      <c r="A9" s="35" t="s">
        <v>45</v>
      </c>
      <c r="B9" s="4"/>
    </row>
    <row r="10" spans="1:2" ht="12.75">
      <c r="A10" s="32" t="s">
        <v>43</v>
      </c>
      <c r="B10" s="33">
        <v>44104.23</v>
      </c>
    </row>
    <row r="11" spans="1:2" ht="12.75">
      <c r="A11" s="34" t="s">
        <v>44</v>
      </c>
      <c r="B11" s="33">
        <v>59628.69</v>
      </c>
    </row>
    <row r="12" ht="12.75">
      <c r="B12" s="4">
        <f>SUM(B10:B11)</f>
        <v>103732.92000000001</v>
      </c>
    </row>
    <row r="13" ht="12.75">
      <c r="B13" s="4"/>
    </row>
    <row r="14" spans="1:2" ht="12.75">
      <c r="A14" s="35" t="s">
        <v>46</v>
      </c>
      <c r="B14" s="4"/>
    </row>
    <row r="15" spans="1:2" ht="12.75">
      <c r="A15" s="32" t="s">
        <v>43</v>
      </c>
      <c r="B15" s="33">
        <v>34998.98</v>
      </c>
    </row>
    <row r="16" spans="1:2" ht="12.75">
      <c r="A16" s="34" t="s">
        <v>44</v>
      </c>
      <c r="B16" s="33">
        <v>85078.43</v>
      </c>
    </row>
    <row r="17" ht="12.75">
      <c r="B17" s="4">
        <f>SUM(B15:B16)</f>
        <v>120077.41</v>
      </c>
    </row>
    <row r="18" ht="12.75">
      <c r="B18" s="4"/>
    </row>
    <row r="19" ht="12.75">
      <c r="B19" s="4"/>
    </row>
    <row r="20" ht="31.5" customHeight="1">
      <c r="B20" s="4"/>
    </row>
    <row r="21" spans="1:2" ht="12.75">
      <c r="A21" s="29" t="s">
        <v>47</v>
      </c>
      <c r="B21" s="4"/>
    </row>
    <row r="22" spans="1:2" ht="12.75">
      <c r="A22" s="27" t="s">
        <v>48</v>
      </c>
      <c r="B22" s="28">
        <v>1662335.99</v>
      </c>
    </row>
    <row r="23" ht="12.75">
      <c r="B23" s="30">
        <v>1662335.99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G17" sqref="G17"/>
    </sheetView>
  </sheetViews>
  <sheetFormatPr defaultColWidth="11.57421875" defaultRowHeight="12.75"/>
  <cols>
    <col min="1" max="1" width="44.421875" style="0" customWidth="1"/>
    <col min="2" max="2" width="12.140625" style="0" customWidth="1"/>
  </cols>
  <sheetData>
    <row r="2" ht="12.75">
      <c r="B2" s="4"/>
    </row>
    <row r="3" spans="1:2" ht="12.75">
      <c r="A3" t="s">
        <v>49</v>
      </c>
      <c r="B3" s="4"/>
    </row>
    <row r="4" spans="1:2" ht="12.75">
      <c r="A4" s="32" t="s">
        <v>50</v>
      </c>
      <c r="B4" s="33">
        <v>332233.33</v>
      </c>
    </row>
    <row r="5" spans="1:2" ht="12.75">
      <c r="A5" s="34" t="s">
        <v>44</v>
      </c>
      <c r="B5" s="33">
        <v>850000</v>
      </c>
    </row>
    <row r="6" ht="12.75">
      <c r="B6" s="4">
        <f>SUM(B4:B5)</f>
        <v>1182233.33</v>
      </c>
    </row>
    <row r="7" ht="12.75">
      <c r="B7" s="4"/>
    </row>
    <row r="8" ht="12.75">
      <c r="B8" s="4"/>
    </row>
    <row r="9" spans="1:2" ht="12.75">
      <c r="A9" s="36" t="s">
        <v>51</v>
      </c>
      <c r="B9" s="4"/>
    </row>
    <row r="10" spans="1:2" ht="12.75">
      <c r="A10" s="32" t="s">
        <v>50</v>
      </c>
      <c r="B10" s="33">
        <v>43096.09</v>
      </c>
    </row>
    <row r="11" spans="1:2" ht="12.75">
      <c r="A11" s="34" t="s">
        <v>44</v>
      </c>
      <c r="B11" s="33">
        <v>43124.72</v>
      </c>
    </row>
    <row r="12" ht="12.75">
      <c r="B12" s="4">
        <f>SUM(B10:B11)</f>
        <v>86220.81</v>
      </c>
    </row>
    <row r="13" ht="12.75">
      <c r="B13" s="4"/>
    </row>
    <row r="14" spans="1:2" ht="12.75">
      <c r="A14" t="s">
        <v>52</v>
      </c>
      <c r="B14" s="4"/>
    </row>
    <row r="15" spans="1:2" ht="12.75">
      <c r="A15" s="32" t="s">
        <v>50</v>
      </c>
      <c r="B15" s="33">
        <v>34998.98</v>
      </c>
    </row>
    <row r="16" spans="1:2" ht="12.75">
      <c r="A16" s="34" t="s">
        <v>44</v>
      </c>
      <c r="B16" s="33">
        <v>43633.9</v>
      </c>
    </row>
    <row r="17" ht="12.75">
      <c r="B17" s="4">
        <f>SUM(B15:B16)</f>
        <v>78632.88</v>
      </c>
    </row>
    <row r="18" ht="12.75">
      <c r="B18" s="4"/>
    </row>
    <row r="19" ht="12.75">
      <c r="B19" s="4"/>
    </row>
    <row r="20" spans="1:2" ht="12.75">
      <c r="A20" s="29" t="s">
        <v>47</v>
      </c>
      <c r="B20" s="4"/>
    </row>
    <row r="21" spans="1:2" ht="12.75">
      <c r="A21" s="32" t="s">
        <v>53</v>
      </c>
      <c r="B21" s="33">
        <v>1515135.77</v>
      </c>
    </row>
    <row r="22" spans="1:2" ht="18.75" customHeight="1">
      <c r="A22" s="37"/>
      <c r="B22" s="38">
        <v>1515135.77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CALATTINI GELSOMINA</cp:lastModifiedBy>
  <dcterms:modified xsi:type="dcterms:W3CDTF">2019-03-27T09:25:44Z</dcterms:modified>
  <cp:category/>
  <cp:version/>
  <cp:contentType/>
  <cp:contentStatus/>
</cp:coreProperties>
</file>